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ddee\OneDrive - UNIMAS\Desktop\New folder (3)\"/>
    </mc:Choice>
  </mc:AlternateContent>
  <xr:revisionPtr revIDLastSave="0" documentId="8_{3E27117E-2EBE-4CD4-AE2A-DE4C59BE59F2}" xr6:coauthVersionLast="47" xr6:coauthVersionMax="47" xr10:uidLastSave="{00000000-0000-0000-0000-000000000000}"/>
  <bookViews>
    <workbookView xWindow="-110" yWindow="-110" windowWidth="19420" windowHeight="10300" xr2:uid="{6413D7D8-4BDF-40C8-A5C7-6549C33D824E}"/>
  </bookViews>
  <sheets>
    <sheet name="Thermodynamic Properties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7" i="1" s="1"/>
  <c r="I11" i="1"/>
  <c r="J16" i="1"/>
  <c r="J14" i="1"/>
  <c r="G11" i="1"/>
  <c r="G12" i="1" s="1"/>
  <c r="D3" i="1"/>
  <c r="D4" i="1"/>
  <c r="D5" i="1"/>
  <c r="D2" i="1"/>
  <c r="G18" i="1" l="1"/>
  <c r="G21" i="1"/>
  <c r="G20" i="1"/>
  <c r="G19" i="1"/>
</calcChain>
</file>

<file path=xl/sharedStrings.xml><?xml version="1.0" encoding="utf-8"?>
<sst xmlns="http://schemas.openxmlformats.org/spreadsheetml/2006/main" count="36" uniqueCount="31">
  <si>
    <t xml:space="preserve">Intercept </t>
  </si>
  <si>
    <t>±</t>
  </si>
  <si>
    <t xml:space="preserve">slope </t>
  </si>
  <si>
    <t>Intercept  = Ds/R</t>
  </si>
  <si>
    <t>Slope = DH/R</t>
  </si>
  <si>
    <t xml:space="preserve">DH = </t>
  </si>
  <si>
    <t>DS</t>
  </si>
  <si>
    <t>R = 8.314 J/mol</t>
  </si>
  <si>
    <t>kJ/mol</t>
  </si>
  <si>
    <t>DG = DH-TDs</t>
  </si>
  <si>
    <t>DG</t>
  </si>
  <si>
    <t>Kd</t>
  </si>
  <si>
    <t>Ln(kd)</t>
  </si>
  <si>
    <t>col(D)+273</t>
  </si>
  <si>
    <t>1/col(E)</t>
  </si>
  <si>
    <t>col(G)/1000/319.85</t>
  </si>
  <si>
    <t>col(i)/1000/319.85</t>
  </si>
  <si>
    <t>col(H)-col(j)</t>
  </si>
  <si>
    <t>col(K)/col(j)</t>
  </si>
  <si>
    <t>T</t>
  </si>
  <si>
    <t>1/T</t>
  </si>
  <si>
    <t>Ci</t>
  </si>
  <si>
    <t>Ce</t>
  </si>
  <si>
    <t>qe</t>
  </si>
  <si>
    <t>ln(Kd)</t>
  </si>
  <si>
    <t>Degrees</t>
  </si>
  <si>
    <t>Kelvin</t>
  </si>
  <si>
    <t>mg/L</t>
  </si>
  <si>
    <t>mol/L</t>
  </si>
  <si>
    <t>qe/Ce</t>
  </si>
  <si>
    <t>k-1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</si>
</sst>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 vertical="center"/>
    </xf>
    <xf numFmtId="11" fontId="0" fillId="0" borderId="0" xfId="0" applyNumberFormat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CC75F-4757-4BA7-A035-892644C6CB7E}">
  <dimension ref="C1:W21"/>
  <sheetViews>
    <sheetView tabSelected="1" topLeftCell="H1" workbookViewId="0">
      <selection activeCell="U12" sqref="U12"/>
    </sheetView>
  </sheetViews>
  <sheetFormatPr defaultRowHeight="14.5" x14ac:dyDescent="0.35"/>
  <cols>
    <col min="1" max="1" width="22.1796875" bestFit="1" customWidth="1"/>
    <col min="2" max="2" width="11.81640625" bestFit="1" customWidth="1"/>
    <col min="15" max="15" width="9.81640625" bestFit="1" customWidth="1"/>
    <col min="16" max="16" width="11.81640625" bestFit="1" customWidth="1"/>
    <col min="17" max="17" width="16.7265625" bestFit="1" customWidth="1"/>
    <col min="18" max="18" width="15.90625" bestFit="1" customWidth="1"/>
    <col min="19" max="19" width="10.6328125" bestFit="1" customWidth="1"/>
  </cols>
  <sheetData>
    <row r="1" spans="3:23" x14ac:dyDescent="0.35">
      <c r="C1" t="s">
        <v>11</v>
      </c>
      <c r="D1" t="s">
        <v>12</v>
      </c>
      <c r="P1" s="7"/>
      <c r="W1" s="6"/>
    </row>
    <row r="2" spans="3:23" x14ac:dyDescent="0.35">
      <c r="C2">
        <v>11.360939999999999</v>
      </c>
      <c r="D2">
        <f>LN(C2)</f>
        <v>2.4301811563485773</v>
      </c>
      <c r="O2" t="s">
        <v>13</v>
      </c>
      <c r="P2" s="7" t="s">
        <v>14</v>
      </c>
      <c r="Q2" t="s">
        <v>15</v>
      </c>
      <c r="R2" t="s">
        <v>16</v>
      </c>
      <c r="S2" t="s">
        <v>17</v>
      </c>
      <c r="T2" t="s">
        <v>18</v>
      </c>
      <c r="W2" s="6"/>
    </row>
    <row r="3" spans="3:23" x14ac:dyDescent="0.35">
      <c r="C3">
        <v>16.271159999999998</v>
      </c>
      <c r="D3">
        <f t="shared" ref="D3:D5" si="0">LN(C3)</f>
        <v>2.7893942155548421</v>
      </c>
      <c r="N3" t="s">
        <v>19</v>
      </c>
      <c r="O3" t="s">
        <v>19</v>
      </c>
      <c r="P3" s="7" t="s">
        <v>20</v>
      </c>
      <c r="Q3" t="s">
        <v>21</v>
      </c>
      <c r="R3" t="s">
        <v>21</v>
      </c>
      <c r="S3" t="s">
        <v>22</v>
      </c>
      <c r="U3" t="s">
        <v>23</v>
      </c>
      <c r="V3" t="s">
        <v>11</v>
      </c>
      <c r="W3" s="6" t="s">
        <v>24</v>
      </c>
    </row>
    <row r="4" spans="3:23" x14ac:dyDescent="0.35">
      <c r="C4">
        <v>26.02703</v>
      </c>
      <c r="D4">
        <f t="shared" si="0"/>
        <v>3.2591356133802707</v>
      </c>
      <c r="N4" t="s">
        <v>25</v>
      </c>
      <c r="O4" t="s">
        <v>26</v>
      </c>
      <c r="P4" s="7" t="s">
        <v>30</v>
      </c>
      <c r="Q4" t="s">
        <v>28</v>
      </c>
      <c r="R4" t="s">
        <v>27</v>
      </c>
      <c r="S4" t="s">
        <v>28</v>
      </c>
      <c r="T4" t="s">
        <v>29</v>
      </c>
      <c r="W4" s="6"/>
    </row>
    <row r="5" spans="3:23" x14ac:dyDescent="0.35">
      <c r="C5">
        <v>61.5</v>
      </c>
      <c r="D5">
        <f t="shared" si="0"/>
        <v>4.1190371748124726</v>
      </c>
      <c r="N5">
        <v>30</v>
      </c>
      <c r="O5">
        <v>303</v>
      </c>
      <c r="P5" s="7">
        <v>3.3003300330032999E-3</v>
      </c>
      <c r="Q5">
        <v>10</v>
      </c>
      <c r="R5" s="5">
        <v>3.12646553071752E-5</v>
      </c>
      <c r="S5">
        <v>0.80900000000000005</v>
      </c>
      <c r="T5" s="5">
        <v>2.52931061435048E-6</v>
      </c>
      <c r="U5" s="5">
        <v>2.8735344692824802E-5</v>
      </c>
      <c r="V5">
        <v>11.360939431396799</v>
      </c>
      <c r="W5" s="6">
        <v>2.5301811563485801</v>
      </c>
    </row>
    <row r="6" spans="3:23" x14ac:dyDescent="0.35">
      <c r="N6">
        <v>40</v>
      </c>
      <c r="O6">
        <v>313</v>
      </c>
      <c r="P6" s="7">
        <v>3.1948881789137401E-3</v>
      </c>
      <c r="Q6">
        <v>10</v>
      </c>
      <c r="R6" s="5">
        <v>3.12646553071752E-5</v>
      </c>
      <c r="S6">
        <v>0.57899999999999996</v>
      </c>
      <c r="T6" s="5">
        <v>1.81022354228545E-6</v>
      </c>
      <c r="U6" s="5">
        <v>2.9454431764889801E-5</v>
      </c>
      <c r="V6">
        <v>16.271157167530198</v>
      </c>
      <c r="W6" s="6">
        <v>2.7893942155548399</v>
      </c>
    </row>
    <row r="7" spans="3:23" x14ac:dyDescent="0.35">
      <c r="C7" t="s">
        <v>0</v>
      </c>
      <c r="D7">
        <v>20.627549999999999</v>
      </c>
      <c r="E7" t="s">
        <v>1</v>
      </c>
      <c r="F7">
        <v>2.9315600000000002</v>
      </c>
      <c r="N7">
        <v>50</v>
      </c>
      <c r="O7">
        <v>323</v>
      </c>
      <c r="P7" s="7">
        <v>3.09597523219814E-3</v>
      </c>
      <c r="Q7">
        <v>10</v>
      </c>
      <c r="R7" s="5">
        <v>3.12646553071752E-5</v>
      </c>
      <c r="S7">
        <v>0.37</v>
      </c>
      <c r="T7" s="5">
        <v>1.15679224636548E-6</v>
      </c>
      <c r="U7" s="5">
        <v>3.0107863060809799E-5</v>
      </c>
      <c r="V7">
        <v>26.027027027027</v>
      </c>
      <c r="W7" s="6">
        <v>3.2591356133802698</v>
      </c>
    </row>
    <row r="8" spans="3:23" x14ac:dyDescent="0.35">
      <c r="C8" t="s">
        <v>2</v>
      </c>
      <c r="D8">
        <v>-5551.1628700000001</v>
      </c>
      <c r="E8" t="s">
        <v>1</v>
      </c>
      <c r="F8">
        <v>930.50611000000004</v>
      </c>
      <c r="N8">
        <v>60</v>
      </c>
      <c r="O8">
        <v>333</v>
      </c>
      <c r="P8" s="7">
        <v>3.0030030030029999E-3</v>
      </c>
      <c r="Q8">
        <v>10</v>
      </c>
      <c r="R8" s="5">
        <v>3.12646553071752E-5</v>
      </c>
      <c r="S8">
        <v>0.16</v>
      </c>
      <c r="T8" s="5">
        <v>5.0023448491480399E-7</v>
      </c>
      <c r="U8" s="5">
        <v>3.0764420822260399E-5</v>
      </c>
      <c r="V8">
        <v>61.5</v>
      </c>
      <c r="W8" s="6">
        <v>4.1190371748124699</v>
      </c>
    </row>
    <row r="10" spans="3:23" x14ac:dyDescent="0.35">
      <c r="G10" t="s">
        <v>3</v>
      </c>
      <c r="I10" t="s">
        <v>7</v>
      </c>
    </row>
    <row r="11" spans="3:23" x14ac:dyDescent="0.35">
      <c r="F11">
        <v>20.627549999999999</v>
      </c>
      <c r="G11">
        <f>F11*8.314/1000</f>
        <v>0.1714974507</v>
      </c>
      <c r="I11">
        <f>8.314/1000</f>
        <v>8.3140000000000002E-3</v>
      </c>
      <c r="J11" t="s">
        <v>8</v>
      </c>
    </row>
    <row r="12" spans="3:23" x14ac:dyDescent="0.35">
      <c r="F12" t="s">
        <v>6</v>
      </c>
      <c r="G12" s="1">
        <f>G11</f>
        <v>0.1714974507</v>
      </c>
    </row>
    <row r="14" spans="3:23" x14ac:dyDescent="0.35">
      <c r="J14">
        <f>23.42153*8.314/1000</f>
        <v>0.19472660042000001</v>
      </c>
    </row>
    <row r="15" spans="3:23" x14ac:dyDescent="0.35">
      <c r="E15" t="s">
        <v>4</v>
      </c>
    </row>
    <row r="16" spans="3:23" x14ac:dyDescent="0.35">
      <c r="E16" t="s">
        <v>5</v>
      </c>
      <c r="F16" s="2">
        <f>5551.16287*8.314/1000</f>
        <v>46.152368101180002</v>
      </c>
      <c r="J16">
        <f>-6415.38724*8.314/1000</f>
        <v>-53.337529513360003</v>
      </c>
      <c r="L16">
        <v>46.15</v>
      </c>
    </row>
    <row r="17" spans="3:7" x14ac:dyDescent="0.35">
      <c r="F17">
        <f>F16</f>
        <v>46.152368101180002</v>
      </c>
      <c r="G17" s="4" t="s">
        <v>10</v>
      </c>
    </row>
    <row r="18" spans="3:7" x14ac:dyDescent="0.35">
      <c r="C18">
        <v>303</v>
      </c>
      <c r="E18" s="2" t="s">
        <v>9</v>
      </c>
      <c r="F18" s="2"/>
      <c r="G18" s="3">
        <f>F17-C18*G12</f>
        <v>-5.811359460919995</v>
      </c>
    </row>
    <row r="19" spans="3:7" x14ac:dyDescent="0.35">
      <c r="C19">
        <v>313</v>
      </c>
      <c r="G19" s="3">
        <f>F17-C19*G12</f>
        <v>-7.5263339679199959</v>
      </c>
    </row>
    <row r="20" spans="3:7" x14ac:dyDescent="0.35">
      <c r="C20">
        <v>323</v>
      </c>
      <c r="G20" s="3">
        <f>F17-C20*G12</f>
        <v>-9.2413084749199967</v>
      </c>
    </row>
    <row r="21" spans="3:7" x14ac:dyDescent="0.35">
      <c r="C21">
        <v>333</v>
      </c>
      <c r="G21" s="3">
        <f>F17-C21*G12</f>
        <v>-10.956282981919998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Thermodynamic Properties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Murtala Namakka</dc:creator>
  <cp:lastModifiedBy>Murtala Namakka</cp:lastModifiedBy>
  <dcterms:created xsi:type="dcterms:W3CDTF">2024-08-24T07:41:19Z</dcterms:created>
  <dcterms:modified xsi:type="dcterms:W3CDTF">2024-08-26T07:16:13Z</dcterms:modified>
</cp:coreProperties>
</file>